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<sst xmlns="http://schemas.openxmlformats.org/spreadsheetml/2006/main" count="24" uniqueCount="24">
  <si>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</si>
  <si>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</si>
  <si>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</si>
  <si>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</si>
  <si>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</si>
  <si>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</si>
  <si>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</si>
  <si>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</si>
  <si>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</si>
  <si>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</si>
  <si>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</si>
  <si>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</si>
  <si>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</si>
  <si>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</si>
  <si>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</si>
  <si>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</si>
  <si>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</si>
  <si>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</si>
  <si>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</si>
  <si>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</si>
  <si>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</si>
  <si>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</si>
  <si>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2016 год</t>
  </si>
  <si>
    <t>(с учетом изменений по решению Думы №47  от 12.07.2016)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</si>
</sst>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F5" sqref="F5:F7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8" width="9.125" style="3" customWidth="1"/>
    <col min="9" max="9" width="12.375" style="3" customWidth="1"/>
    <col min="10" max="10" width="9.12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8.75">
      <c r="B3" s="16"/>
      <c r="C3" s="29" t="s">
        <v>23</v>
      </c>
      <c r="D3" s="29"/>
      <c r="E3" s="29"/>
      <c r="F3" s="29"/>
      <c r="G3" s="29"/>
      <c r="H3" s="29"/>
      <c r="I3" s="29"/>
      <c r="J3" s="17"/>
      <c r="K3" s="16"/>
      <c r="L3" s="16"/>
    </row>
    <row r="4" ht="12.75">
      <c r="B4" s="2"/>
    </row>
    <row r="5" spans="1:12" ht="43.5" customHeight="1">
      <c r="A5" s="24"/>
      <c r="B5" s="27" t="s">
        <v>0</v>
      </c>
      <c r="C5" s="20" t="s">
        <v>15</v>
      </c>
      <c r="D5" s="20" t="s">
        <v>16</v>
      </c>
      <c r="E5" s="20" t="s">
        <v>18</v>
      </c>
      <c r="F5" s="20" t="s">
        <v>17</v>
      </c>
      <c r="G5" s="23" t="s">
        <v>13</v>
      </c>
      <c r="H5" s="23"/>
      <c r="I5" s="23"/>
      <c r="J5" s="23"/>
      <c r="K5" s="23"/>
      <c r="L5" s="23"/>
    </row>
    <row r="6" spans="1:12" ht="27" customHeight="1">
      <c r="A6" s="25"/>
      <c r="B6" s="27"/>
      <c r="C6" s="21"/>
      <c r="D6" s="21"/>
      <c r="E6" s="21"/>
      <c r="F6" s="21"/>
      <c r="G6" s="20" t="s">
        <v>11</v>
      </c>
      <c r="H6" s="20" t="s">
        <v>12</v>
      </c>
      <c r="I6" s="20" t="s">
        <v>19</v>
      </c>
      <c r="J6" s="20" t="s">
        <v>20</v>
      </c>
      <c r="K6" s="20" t="s">
        <v>10</v>
      </c>
      <c r="L6" s="10" t="s">
        <v>14</v>
      </c>
    </row>
    <row r="7" spans="1:12" ht="145.5" customHeight="1">
      <c r="A7" s="26"/>
      <c r="B7" s="27"/>
      <c r="C7" s="22"/>
      <c r="D7" s="22"/>
      <c r="E7" s="22"/>
      <c r="F7" s="22"/>
      <c r="G7" s="22"/>
      <c r="H7" s="22"/>
      <c r="I7" s="22"/>
      <c r="J7" s="22"/>
      <c r="K7" s="22"/>
      <c r="L7" s="11" t="s">
        <v>21</v>
      </c>
    </row>
    <row r="8" spans="1:12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t="15">
      <c r="A9" s="4"/>
      <c r="B9" s="12" t="s">
        <v>1</v>
      </c>
      <c r="C9" s="13">
        <v>82382</v>
      </c>
      <c r="D9" s="13">
        <f>212262.6+45685.6+2585</f>
        <v>260533.2</v>
      </c>
      <c r="E9" s="13">
        <v>46670.8</v>
      </c>
      <c r="F9" s="13">
        <f>D9-C9-E9</f>
        <v>131480.40000000002</v>
      </c>
      <c r="G9" s="13">
        <v>32152.3</v>
      </c>
      <c r="H9" s="13">
        <v>24787</v>
      </c>
      <c r="I9" s="13">
        <f>3717.1+3398.6+27370.6</f>
        <v>34486.299999999996</v>
      </c>
      <c r="J9" s="13">
        <f>1200+379.5</f>
        <v>1579.5</v>
      </c>
      <c r="K9" s="13">
        <v>38475.3</v>
      </c>
      <c r="L9" s="13">
        <v>38475.3</v>
      </c>
      <c r="M9" s="18">
        <f>N9-F9</f>
        <v>0</v>
      </c>
      <c r="N9" s="18">
        <f>G9+H9+I9+J9+K9</f>
        <v>131480.40000000002</v>
      </c>
      <c r="O9" s="19"/>
    </row>
    <row r="10" spans="1:15" ht="15">
      <c r="A10" s="4"/>
      <c r="B10" s="12" t="s">
        <v>2</v>
      </c>
      <c r="C10" s="13">
        <v>22383</v>
      </c>
      <c r="D10" s="13">
        <f>149535.8+21190.8+23989.4</f>
        <v>194715.99999999997</v>
      </c>
      <c r="E10" s="13">
        <v>4841.2</v>
      </c>
      <c r="F10" s="13">
        <f aca="true" t="shared" si="0" ref="F10:F16">D10-C10-E10</f>
        <v>167491.79999999996</v>
      </c>
      <c r="G10" s="13">
        <v>17519.3</v>
      </c>
      <c r="H10" s="13">
        <v>27607.5</v>
      </c>
      <c r="I10" s="13">
        <f>4579.9+1262.2+1172.9+1280.6</f>
        <v>8295.6</v>
      </c>
      <c r="J10" s="13">
        <f>4789.5+880+215.1</f>
        <v>5884.6</v>
      </c>
      <c r="K10" s="13">
        <v>108184.8</v>
      </c>
      <c r="L10" s="13">
        <v>82219.6</v>
      </c>
      <c r="M10" s="18">
        <f aca="true" t="shared" si="1" ref="M10:M16">N10-F10</f>
        <v>0</v>
      </c>
      <c r="N10" s="18">
        <f aca="true" t="shared" si="2" ref="N10:N17">G10+H10+I10+J10+K10</f>
        <v>167491.8</v>
      </c>
      <c r="O10" s="19"/>
    </row>
    <row r="11" spans="1:15" ht="15">
      <c r="A11" s="4"/>
      <c r="B11" s="12" t="s">
        <v>3</v>
      </c>
      <c r="C11" s="13">
        <v>1220</v>
      </c>
      <c r="D11" s="13">
        <f>79250+48511+1417.3</f>
        <v>129178.3</v>
      </c>
      <c r="E11" s="13">
        <v>0</v>
      </c>
      <c r="F11" s="13">
        <f t="shared" si="0"/>
        <v>127958.3</v>
      </c>
      <c r="G11" s="13">
        <v>833.3</v>
      </c>
      <c r="H11" s="13">
        <v>4471</v>
      </c>
      <c r="I11" s="13">
        <f>1367.1+1327.3</f>
        <v>2694.3999999999996</v>
      </c>
      <c r="J11" s="13">
        <f>924.8+156+16.4</f>
        <v>1097.2</v>
      </c>
      <c r="K11" s="13">
        <v>118862.4</v>
      </c>
      <c r="L11" s="13">
        <v>105006.2</v>
      </c>
      <c r="M11" s="18">
        <f t="shared" si="1"/>
        <v>0</v>
      </c>
      <c r="N11" s="18">
        <f t="shared" si="2"/>
        <v>127958.29999999999</v>
      </c>
      <c r="O11" s="19"/>
    </row>
    <row r="12" spans="1:15" ht="15">
      <c r="A12" s="4"/>
      <c r="B12" s="12" t="s">
        <v>5</v>
      </c>
      <c r="C12" s="13">
        <v>1330</v>
      </c>
      <c r="D12" s="13">
        <f>49824.7+8281+7427.1</f>
        <v>65532.799999999996</v>
      </c>
      <c r="E12" s="13">
        <v>66.5</v>
      </c>
      <c r="F12" s="13">
        <f t="shared" si="0"/>
        <v>64136.299999999996</v>
      </c>
      <c r="G12" s="13">
        <v>1045</v>
      </c>
      <c r="H12" s="13">
        <v>4280.9</v>
      </c>
      <c r="I12" s="13">
        <f>1017.5</f>
        <v>1017.5</v>
      </c>
      <c r="J12" s="13">
        <f>997.6+156+8.2</f>
        <v>1161.8</v>
      </c>
      <c r="K12" s="13">
        <v>56631.1</v>
      </c>
      <c r="L12" s="13">
        <v>40480.8</v>
      </c>
      <c r="M12" s="18">
        <f t="shared" si="1"/>
        <v>0</v>
      </c>
      <c r="N12" s="18">
        <f t="shared" si="2"/>
        <v>64136.299999999996</v>
      </c>
      <c r="O12" s="19"/>
    </row>
    <row r="13" spans="1:15" ht="15">
      <c r="A13" s="4"/>
      <c r="B13" s="12" t="s">
        <v>6</v>
      </c>
      <c r="C13" s="13">
        <v>902</v>
      </c>
      <c r="D13" s="13">
        <f>28963.1+494.9+407.4</f>
        <v>29865.4</v>
      </c>
      <c r="E13" s="13">
        <v>676.9</v>
      </c>
      <c r="F13" s="13">
        <f t="shared" si="0"/>
        <v>28286.5</v>
      </c>
      <c r="G13" s="13">
        <v>784.6</v>
      </c>
      <c r="H13" s="13">
        <v>4617.2</v>
      </c>
      <c r="I13" s="13">
        <f>762+1092</f>
        <v>1854</v>
      </c>
      <c r="J13" s="13">
        <f>1621.6+156+21.8</f>
        <v>1799.3999999999999</v>
      </c>
      <c r="K13" s="13">
        <v>19231.3</v>
      </c>
      <c r="L13" s="13">
        <v>1602.8</v>
      </c>
      <c r="M13" s="18">
        <f t="shared" si="1"/>
        <v>0</v>
      </c>
      <c r="N13" s="18">
        <f t="shared" si="2"/>
        <v>28286.5</v>
      </c>
      <c r="O13" s="19"/>
    </row>
    <row r="14" spans="1:15" ht="15">
      <c r="A14" s="4"/>
      <c r="B14" s="12" t="s">
        <v>7</v>
      </c>
      <c r="C14" s="13">
        <v>4174</v>
      </c>
      <c r="D14" s="13">
        <f>54390.2+1807.8+4255.4</f>
        <v>60453.4</v>
      </c>
      <c r="E14" s="13">
        <v>1950.2</v>
      </c>
      <c r="F14" s="13">
        <f t="shared" si="0"/>
        <v>54329.200000000004</v>
      </c>
      <c r="G14" s="13">
        <v>994.6</v>
      </c>
      <c r="H14" s="13">
        <v>2829.5</v>
      </c>
      <c r="I14" s="13">
        <f>1015.3+487.8+3</f>
        <v>1506.1</v>
      </c>
      <c r="J14" s="13">
        <f>1177.6+156+12.7</f>
        <v>1346.3</v>
      </c>
      <c r="K14" s="13">
        <v>47652.7</v>
      </c>
      <c r="L14" s="13">
        <v>32507.9</v>
      </c>
      <c r="M14" s="18">
        <f t="shared" si="1"/>
        <v>0</v>
      </c>
      <c r="N14" s="18">
        <f t="shared" si="2"/>
        <v>54329.2</v>
      </c>
      <c r="O14" s="19"/>
    </row>
    <row r="15" spans="1:15" ht="15">
      <c r="A15" s="4"/>
      <c r="B15" s="12" t="s">
        <v>4</v>
      </c>
      <c r="C15" s="13">
        <v>4427</v>
      </c>
      <c r="D15" s="13">
        <f>81016.1+8815.5+1160.5</f>
        <v>90992.1</v>
      </c>
      <c r="E15" s="13">
        <v>1248.2</v>
      </c>
      <c r="F15" s="13">
        <f t="shared" si="0"/>
        <v>85316.90000000001</v>
      </c>
      <c r="G15" s="13">
        <v>2998.9</v>
      </c>
      <c r="H15" s="13">
        <v>7611.8</v>
      </c>
      <c r="I15" s="13">
        <f>2298.4</f>
        <v>2298.4</v>
      </c>
      <c r="J15" s="13">
        <f>2404.2+788+21.9</f>
        <v>3214.1</v>
      </c>
      <c r="K15" s="13">
        <v>69193.7</v>
      </c>
      <c r="L15" s="13">
        <v>33028.5</v>
      </c>
      <c r="M15" s="18">
        <f t="shared" si="1"/>
        <v>0</v>
      </c>
      <c r="N15" s="18">
        <f t="shared" si="2"/>
        <v>85316.9</v>
      </c>
      <c r="O15" s="19"/>
    </row>
    <row r="16" spans="1:15" ht="15">
      <c r="A16" s="4"/>
      <c r="B16" s="12" t="s">
        <v>8</v>
      </c>
      <c r="C16" s="13">
        <v>4736</v>
      </c>
      <c r="D16" s="13">
        <f>141899+4727.6+13675.3</f>
        <v>160301.9</v>
      </c>
      <c r="E16" s="13">
        <v>774.9</v>
      </c>
      <c r="F16" s="13">
        <f t="shared" si="0"/>
        <v>154791</v>
      </c>
      <c r="G16" s="13">
        <v>3334.9</v>
      </c>
      <c r="H16" s="13">
        <v>8624.2</v>
      </c>
      <c r="I16" s="13">
        <f>4604.6+3306.9+800</f>
        <v>8711.5</v>
      </c>
      <c r="J16" s="13">
        <f>2592.3+396+21</f>
        <v>3009.3</v>
      </c>
      <c r="K16" s="13">
        <v>131111.1</v>
      </c>
      <c r="L16" s="13">
        <v>81097.2</v>
      </c>
      <c r="M16" s="18">
        <f t="shared" si="1"/>
        <v>0</v>
      </c>
      <c r="N16" s="18">
        <f t="shared" si="2"/>
        <v>154791</v>
      </c>
      <c r="O16" s="19"/>
    </row>
    <row r="17" spans="1:15" ht="14.25">
      <c r="A17" s="4"/>
      <c r="B17" s="14" t="s">
        <v>9</v>
      </c>
      <c r="C17" s="15">
        <f aca="true" t="shared" si="3" ref="C17:L17">SUM(C9:C16)</f>
        <v>121554</v>
      </c>
      <c r="D17" s="15">
        <f t="shared" si="3"/>
        <v>991573.1000000001</v>
      </c>
      <c r="E17" s="15">
        <f t="shared" si="3"/>
        <v>56228.7</v>
      </c>
      <c r="F17" s="15">
        <f t="shared" si="3"/>
        <v>813790.3999999999</v>
      </c>
      <c r="G17" s="15">
        <f t="shared" si="3"/>
        <v>59662.9</v>
      </c>
      <c r="H17" s="15">
        <f t="shared" si="3"/>
        <v>84829.1</v>
      </c>
      <c r="I17" s="15">
        <f t="shared" si="3"/>
        <v>60863.799999999996</v>
      </c>
      <c r="J17" s="15">
        <f t="shared" si="3"/>
        <v>19092.2</v>
      </c>
      <c r="K17" s="15">
        <f t="shared" si="3"/>
        <v>589342.4</v>
      </c>
      <c r="L17" s="15">
        <f t="shared" si="3"/>
        <v>414418.30000000005</v>
      </c>
      <c r="M17" s="18"/>
      <c r="N17" s="18">
        <f t="shared" si="2"/>
        <v>813790.4</v>
      </c>
      <c r="O17" s="19"/>
    </row>
    <row r="18" spans="1:2" s="8" customFormat="1" ht="15.75" customHeight="1">
      <c r="A18" s="7"/>
      <c r="B18" s="7"/>
    </row>
    <row r="19" ht="12.75" customHeight="1">
      <c r="G19" s="6"/>
    </row>
    <row r="20" ht="12.75" customHeight="1"/>
    <row r="21" ht="12.75" customHeight="1"/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  <mergeCell ref="A5:A7"/>
    <mergeCell ref="B5:B7"/>
    <mergeCell ref="G6:G7"/>
    <mergeCell ref="H6:H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2014-04-18T03:51:58Z</cp:lastPrinted>
  <dcterms:created xsi:type="dcterms:W3CDTF">2004-06-18T05:29:07Z</dcterms:created>
  <dcterms:modified xsi:type="dcterms:W3CDTF">2017-01-12T10:36:11Z</dcterms:modified>
  <cp:category/>
  <cp:version/>
  <cp:contentType/>
  <cp:contentStatus/>
</cp:coreProperties>
</file>